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2"/>
  </bookViews>
  <sheets>
    <sheet name="Mắc mới" sheetId="1" r:id="rId1"/>
    <sheet name="Tiêm chủng" sheetId="2" r:id="rId2"/>
    <sheet name="Diều trị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<sst xmlns="http://schemas.openxmlformats.org/spreadsheetml/2006/main" count="125" uniqueCount="55">
  <si>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TT</t>
  </si>
  <si>
    <t>Đơn vị</t>
  </si>
  <si>
    <t>Dân số</t>
  </si>
  <si>
    <t>TP. Bắc Kạn</t>
  </si>
  <si>
    <t xml:space="preserve"> Đức Xuân</t>
  </si>
  <si>
    <t>Huyền Tụng</t>
  </si>
  <si>
    <t>Minh Khai</t>
  </si>
  <si>
    <t>Chí Kiên</t>
  </si>
  <si>
    <t>Sông Cầu</t>
  </si>
  <si>
    <t>Xuất Hóa</t>
  </si>
  <si>
    <t>Dương Quang</t>
  </si>
  <si>
    <t>Nông Thượng</t>
  </si>
  <si>
    <t>Tỷ lệ mắc mới/tuần</t>
  </si>
  <si>
    <t>Tổng ca mắc trong tuần</t>
  </si>
  <si>
    <t>TẠI THỜI ĐIỂM ĐÁNH GIÁ THEO QUY ĐỊNH CỦA BỘ Y TẾ</t>
  </si>
  <si>
    <t>Đức Xuân</t>
  </si>
  <si>
    <t>Tỷ lệ</t>
  </si>
  <si>
    <t>Số dân nguy cơ cao</t>
  </si>
  <si>
    <t>Số được tiêm đủ mũi</t>
  </si>
  <si>
    <t>TIÊU CHÍ 1. SỐ CA F0 MẮC MỚI TRONG TUẦN</t>
  </si>
  <si>
    <t>TIÊU CHÍ 2 - ĐỘ BAO PHỦ VẮC XIN</t>
  </si>
  <si>
    <t>Tỷ lệ ca thở O2 trong tuần</t>
  </si>
  <si>
    <t>Số ca thở O2 trong tuần /100.000</t>
  </si>
  <si>
    <t>Số ca tử vong trong tuần /100.000</t>
  </si>
  <si>
    <t>Tỷ lệ ca tử vong trong tuần</t>
  </si>
  <si>
    <t>Chỉ số 2A</t>
  </si>
  <si>
    <t>Chỉ số 2B</t>
  </si>
  <si>
    <t>TIÊU CHÍ 3B. TỈ LỆ GIƯỜNG BỆNH ĐIỀU TRỊ F0 CÒN TRỐNG TRONG CƠ SỞ THU DUNG, ĐIỀU TRỊ</t>
  </si>
  <si>
    <t>Số giường bệnh còn trống /100.000</t>
  </si>
  <si>
    <t>Tỷ lệ số giường bệnh còn trống trong tuần</t>
  </si>
  <si>
    <t>Số trẻ 12-&lt;18 tuổi</t>
  </si>
  <si>
    <t>Tiêm chủng đủ mũi cho đối tượng này &gt; 75%</t>
  </si>
  <si>
    <t>Tiêm chủng đủ mũi ở đối tượng này &gt;90%</t>
  </si>
  <si>
    <t>T2</t>
  </si>
  <si>
    <t>T3</t>
  </si>
  <si>
    <t>T4</t>
  </si>
  <si>
    <t>T5</t>
  </si>
  <si>
    <t>T6</t>
  </si>
  <si>
    <t>T7</t>
  </si>
  <si>
    <t>CN</t>
  </si>
  <si>
    <t>Số tiêm đầy đủ từ 12 tuổi trở lên</t>
  </si>
  <si>
    <t>Số giường bệnh trống theo từng ngày</t>
  </si>
  <si>
    <t>Dân số/Tổng giường bệnh</t>
  </si>
  <si>
    <t>Biểu 3B: 4 tầng x 12 phòng = 48 phòng x 6 người/1 phòng = 288 người)</t>
  </si>
  <si>
    <t>TIÊU CHÍ 1 B. TỈ LỆ CA BỆNH THỞ O XY TRUNG BÌNH TRONG TUẦN QUA (04 mức)</t>
  </si>
  <si>
    <t>TIÊU CHÍ 1 C. TỈ LỆ CA BỆNH TỬ VONG TRONG TUẦN QUA  (&lt; 6/100000 dân)</t>
  </si>
  <si>
    <t>TP Bắc Kạn</t>
  </si>
  <si>
    <t>Từ ngày 27/03/2022 - 03/04/2022</t>
  </si>
  <si>
    <t>02.4</t>
  </si>
  <si>
    <t>01.4</t>
  </si>
  <si>
    <t>03.4</t>
  </si>
  <si>
    <t>Tỷ lệ giường điều trị tích cực (ICU) có đủ nhân viên y tế phục vụ/100.000 dân (viết gọn là Tỷ lệ giường điều trị tích cực, thuộc nhóm khả năng đáp ứng).</t>
  </si>
  <si>
    <t>Yêu cầu tỷ lệ giường ICU có đủ nhân viên y tế phục vụ trên địa bàn cấp tỉnh phải đạt tối thiểu 4/100.000 dân. Tỷ lệ này tính trung bình toàn tỉnh Bắc Kạn không đạt theo nội dung kết luận buổi giám sát ngày 9.2.2022 của Sở Y tế Bắc Kạn theo Kế hoạch số 372/KH-SYT ngày 07/02/2022</t>
  </si>
  <si>
    <t>Tỷ lệ giường điều trị tích cực (ICU) có đủ nhân viên y tế phục vụ/100.000 dân sẽ cố định hàng tuần không thay đổi.</t>
  </si>
  <si>
    <t xml:space="preserve">SỐ LIỆU ĐÁNH GIÁ CẤP ĐỘ DỊCH TỪ THỨ 2 - CN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</si>
</sst>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3" fontId="49" fillId="34" borderId="10" xfId="42" applyFont="1" applyFill="1" applyBorder="1" applyAlignment="1">
      <alignment horizontal="right" vertical="center"/>
    </xf>
    <xf numFmtId="164" fontId="3" fillId="0" borderId="10" xfId="42" applyNumberFormat="1" applyFont="1" applyBorder="1" applyAlignment="1">
      <alignment vertical="center"/>
    </xf>
    <xf numFmtId="164" fontId="3" fillId="0" borderId="0" xfId="42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34" borderId="0" xfId="0" applyFont="1" applyFill="1" applyAlignment="1">
      <alignment/>
    </xf>
    <xf numFmtId="0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9" fillId="0" borderId="10" xfId="42" applyNumberFormat="1" applyFont="1" applyBorder="1" applyAlignment="1">
      <alignment/>
    </xf>
    <xf numFmtId="164" fontId="49" fillId="34" borderId="10" xfId="42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164" fontId="4" fillId="34" borderId="10" xfId="42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3" fontId="3" fillId="34" borderId="10" xfId="42" applyFont="1" applyFill="1" applyBorder="1" applyAlignment="1">
      <alignment/>
    </xf>
    <xf numFmtId="164" fontId="3" fillId="34" borderId="10" xfId="42" applyNumberFormat="1" applyFont="1" applyFill="1" applyBorder="1" applyAlignment="1">
      <alignment/>
    </xf>
    <xf numFmtId="164" fontId="3" fillId="34" borderId="10" xfId="42" applyNumberFormat="1" applyFont="1" applyFill="1" applyBorder="1" applyAlignment="1">
      <alignment horizontal="center" vertical="center" wrapText="1"/>
    </xf>
    <xf numFmtId="164" fontId="4" fillId="34" borderId="10" xfId="42" applyNumberFormat="1" applyFont="1" applyFill="1" applyBorder="1" applyAlignment="1">
      <alignment horizontal="center" vertical="center" wrapText="1"/>
    </xf>
    <xf numFmtId="164" fontId="49" fillId="33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4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49" fillId="34" borderId="10" xfId="42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34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/>
    </xf>
    <xf numFmtId="164" fontId="3" fillId="34" borderId="10" xfId="42" applyNumberFormat="1" applyFont="1" applyFill="1" applyBorder="1" applyAlignment="1">
      <alignment vertical="center" wrapText="1"/>
    </xf>
    <xf numFmtId="43" fontId="4" fillId="34" borderId="10" xfId="42" applyFont="1" applyFill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3" fillId="34" borderId="10" xfId="42" applyFont="1" applyFill="1" applyBorder="1" applyAlignment="1">
      <alignment horizontal="right" vertical="center"/>
    </xf>
    <xf numFmtId="43" fontId="4" fillId="34" borderId="10" xfId="42" applyFont="1" applyFill="1" applyBorder="1" applyAlignment="1">
      <alignment horizontal="right" vertical="center"/>
    </xf>
    <xf numFmtId="43" fontId="3" fillId="34" borderId="0" xfId="42" applyFont="1" applyFill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vertical="center"/>
    </xf>
    <xf numFmtId="164" fontId="3" fillId="0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43" fontId="4" fillId="34" borderId="12" xfId="42" applyFont="1" applyFill="1" applyBorder="1" applyAlignment="1">
      <alignment horizontal="center" vertical="center" wrapText="1"/>
    </xf>
    <xf numFmtId="43" fontId="4" fillId="34" borderId="13" xfId="42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P11" sqref="P11"/>
    </sheetView>
  </sheetViews>
  <sheetFormatPr defaultColWidth="8.375" defaultRowHeight="15.75"/>
  <cols>
    <col min="1" max="1" width="3.375" style="2" bestFit="1" customWidth="1"/>
    <col min="2" max="2" width="11.75390625" style="1" customWidth="1"/>
    <col min="3" max="3" width="8.25390625" style="10" customWidth="1"/>
    <col min="4" max="10" width="6.75390625" style="1" customWidth="1"/>
    <col min="11" max="11" width="11.625" style="1" customWidth="1"/>
    <col min="12" max="12" width="10.25390625" style="56" customWidth="1"/>
    <col min="13" max="16384" width="8.375" style="1" customWidth="1"/>
  </cols>
  <sheetData>
    <row r="1" spans="1:12" ht="16.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6.5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1:12" s="14" customFormat="1" ht="15.75">
      <c r="A4" s="65" t="s">
        <v>0</v>
      </c>
      <c r="B4" s="66" t="s">
        <v>1</v>
      </c>
      <c r="C4" s="67" t="s">
        <v>2</v>
      </c>
      <c r="D4" s="51">
        <v>28.3</v>
      </c>
      <c r="E4" s="51">
        <v>29.3</v>
      </c>
      <c r="F4" s="51">
        <v>30.3</v>
      </c>
      <c r="G4" s="51">
        <v>31.3</v>
      </c>
      <c r="H4" s="51" t="s">
        <v>49</v>
      </c>
      <c r="I4" s="51" t="s">
        <v>48</v>
      </c>
      <c r="J4" s="51" t="s">
        <v>50</v>
      </c>
      <c r="K4" s="68" t="s">
        <v>13</v>
      </c>
      <c r="L4" s="63" t="s">
        <v>12</v>
      </c>
    </row>
    <row r="5" spans="1:12" s="53" customFormat="1" ht="19.5" customHeight="1">
      <c r="A5" s="65"/>
      <c r="B5" s="66"/>
      <c r="C5" s="67"/>
      <c r="D5" s="52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69"/>
      <c r="L5" s="64"/>
    </row>
    <row r="6" spans="1:12" ht="15.75">
      <c r="A6" s="39">
        <v>1</v>
      </c>
      <c r="B6" s="37" t="s">
        <v>15</v>
      </c>
      <c r="C6" s="38">
        <v>8498</v>
      </c>
      <c r="D6" s="5">
        <v>57</v>
      </c>
      <c r="E6" s="5">
        <v>77</v>
      </c>
      <c r="F6" s="5">
        <v>69</v>
      </c>
      <c r="G6" s="5">
        <v>65</v>
      </c>
      <c r="H6" s="5">
        <v>68</v>
      </c>
      <c r="I6" s="5">
        <v>50</v>
      </c>
      <c r="J6" s="5">
        <v>31</v>
      </c>
      <c r="K6" s="5">
        <f>SUM(D6:J6)</f>
        <v>417</v>
      </c>
      <c r="L6" s="54">
        <f>(K6/C6)*100000</f>
        <v>4907.036949870558</v>
      </c>
    </row>
    <row r="7" spans="1:12" ht="15.75">
      <c r="A7" s="39">
        <v>2</v>
      </c>
      <c r="B7" s="37" t="s">
        <v>5</v>
      </c>
      <c r="C7" s="38">
        <v>5295</v>
      </c>
      <c r="D7" s="5">
        <v>33</v>
      </c>
      <c r="E7" s="5">
        <v>25</v>
      </c>
      <c r="F7" s="5">
        <v>27</v>
      </c>
      <c r="G7" s="5">
        <v>19</v>
      </c>
      <c r="H7" s="5">
        <v>24</v>
      </c>
      <c r="I7" s="5">
        <v>16</v>
      </c>
      <c r="J7" s="5">
        <v>9</v>
      </c>
      <c r="K7" s="5">
        <f aca="true" t="shared" si="0" ref="K7:K14">SUM(D7:J7)</f>
        <v>153</v>
      </c>
      <c r="L7" s="54">
        <f aca="true" t="shared" si="1" ref="L7:L14">(K7/C7)*100000</f>
        <v>2889.518413597734</v>
      </c>
    </row>
    <row r="8" spans="1:12" ht="15.75">
      <c r="A8" s="39">
        <v>3</v>
      </c>
      <c r="B8" s="37" t="s">
        <v>6</v>
      </c>
      <c r="C8" s="38">
        <v>5502</v>
      </c>
      <c r="D8" s="5">
        <v>47</v>
      </c>
      <c r="E8" s="5">
        <v>30</v>
      </c>
      <c r="F8" s="5">
        <v>32</v>
      </c>
      <c r="G8" s="5">
        <v>29</v>
      </c>
      <c r="H8" s="5">
        <v>36</v>
      </c>
      <c r="I8" s="5">
        <v>31</v>
      </c>
      <c r="J8" s="5">
        <v>13</v>
      </c>
      <c r="K8" s="5">
        <f t="shared" si="0"/>
        <v>218</v>
      </c>
      <c r="L8" s="54">
        <f t="shared" si="1"/>
        <v>3962.1955652490005</v>
      </c>
    </row>
    <row r="9" spans="1:12" ht="15.75">
      <c r="A9" s="39">
        <v>4</v>
      </c>
      <c r="B9" s="37" t="s">
        <v>7</v>
      </c>
      <c r="C9" s="38">
        <v>6493</v>
      </c>
      <c r="D9" s="5">
        <v>28</v>
      </c>
      <c r="E9" s="5">
        <v>13</v>
      </c>
      <c r="F9" s="5">
        <v>61</v>
      </c>
      <c r="G9" s="5">
        <v>73</v>
      </c>
      <c r="H9" s="5">
        <v>41</v>
      </c>
      <c r="I9" s="5">
        <v>20</v>
      </c>
      <c r="J9" s="5">
        <v>36</v>
      </c>
      <c r="K9" s="5">
        <f t="shared" si="0"/>
        <v>272</v>
      </c>
      <c r="L9" s="54">
        <f t="shared" si="1"/>
        <v>4189.126751886647</v>
      </c>
    </row>
    <row r="10" spans="1:12" ht="15.75">
      <c r="A10" s="39">
        <v>5</v>
      </c>
      <c r="B10" s="37" t="s">
        <v>8</v>
      </c>
      <c r="C10" s="38">
        <v>9013</v>
      </c>
      <c r="D10" s="5">
        <v>70</v>
      </c>
      <c r="E10" s="5">
        <v>83</v>
      </c>
      <c r="F10" s="5">
        <v>65</v>
      </c>
      <c r="G10" s="5">
        <v>52</v>
      </c>
      <c r="H10" s="5">
        <v>57</v>
      </c>
      <c r="I10" s="5">
        <v>47</v>
      </c>
      <c r="J10" s="5">
        <v>36</v>
      </c>
      <c r="K10" s="5">
        <f t="shared" si="0"/>
        <v>410</v>
      </c>
      <c r="L10" s="54">
        <f t="shared" si="1"/>
        <v>4548.984799733717</v>
      </c>
    </row>
    <row r="11" spans="1:12" ht="15.75">
      <c r="A11" s="39">
        <v>6</v>
      </c>
      <c r="B11" s="37" t="s">
        <v>9</v>
      </c>
      <c r="C11" s="38">
        <v>3132</v>
      </c>
      <c r="D11" s="5">
        <v>7</v>
      </c>
      <c r="E11" s="5">
        <v>19</v>
      </c>
      <c r="F11" s="5">
        <v>29</v>
      </c>
      <c r="G11" s="5">
        <v>29</v>
      </c>
      <c r="H11" s="1">
        <v>22</v>
      </c>
      <c r="I11" s="5">
        <v>19</v>
      </c>
      <c r="J11" s="5">
        <v>14</v>
      </c>
      <c r="K11" s="5">
        <f t="shared" si="0"/>
        <v>139</v>
      </c>
      <c r="L11" s="54">
        <f t="shared" si="1"/>
        <v>4438.058748403576</v>
      </c>
    </row>
    <row r="12" spans="1:12" ht="15.75">
      <c r="A12" s="39">
        <v>7</v>
      </c>
      <c r="B12" s="37" t="s">
        <v>10</v>
      </c>
      <c r="C12" s="38">
        <v>3151</v>
      </c>
      <c r="D12" s="5">
        <v>24</v>
      </c>
      <c r="E12" s="5">
        <v>15</v>
      </c>
      <c r="F12" s="5">
        <v>17</v>
      </c>
      <c r="G12" s="5">
        <v>18</v>
      </c>
      <c r="H12" s="5">
        <v>5</v>
      </c>
      <c r="I12" s="5">
        <v>8</v>
      </c>
      <c r="J12" s="5">
        <v>15</v>
      </c>
      <c r="K12" s="5">
        <f t="shared" si="0"/>
        <v>102</v>
      </c>
      <c r="L12" s="54">
        <f>(K12/C12)*100000</f>
        <v>3237.0675975880667</v>
      </c>
    </row>
    <row r="13" spans="1:12" ht="15.75">
      <c r="A13" s="39">
        <v>8</v>
      </c>
      <c r="B13" s="37" t="s">
        <v>11</v>
      </c>
      <c r="C13" s="38">
        <v>3642</v>
      </c>
      <c r="D13" s="5">
        <v>12</v>
      </c>
      <c r="E13" s="5">
        <v>13</v>
      </c>
      <c r="F13" s="5">
        <v>24</v>
      </c>
      <c r="G13" s="5">
        <v>18</v>
      </c>
      <c r="H13" s="5">
        <v>15</v>
      </c>
      <c r="I13" s="5">
        <v>8</v>
      </c>
      <c r="J13" s="5">
        <v>6</v>
      </c>
      <c r="K13" s="5">
        <f t="shared" si="0"/>
        <v>96</v>
      </c>
      <c r="L13" s="54">
        <f t="shared" si="1"/>
        <v>2635.9143327841844</v>
      </c>
    </row>
    <row r="14" spans="1:12" s="14" customFormat="1" ht="15.75">
      <c r="A14" s="42">
        <v>9</v>
      </c>
      <c r="B14" s="40" t="s">
        <v>3</v>
      </c>
      <c r="C14" s="41">
        <f>SUM(C6:C13)</f>
        <v>44726</v>
      </c>
      <c r="D14" s="13">
        <f aca="true" t="shared" si="2" ref="D14:J14">SUM(D6:D13)</f>
        <v>278</v>
      </c>
      <c r="E14" s="13">
        <f t="shared" si="2"/>
        <v>275</v>
      </c>
      <c r="F14" s="13">
        <f t="shared" si="2"/>
        <v>324</v>
      </c>
      <c r="G14" s="13">
        <f t="shared" si="2"/>
        <v>303</v>
      </c>
      <c r="H14" s="13">
        <f t="shared" si="2"/>
        <v>268</v>
      </c>
      <c r="I14" s="13">
        <f t="shared" si="2"/>
        <v>199</v>
      </c>
      <c r="J14" s="13">
        <f t="shared" si="2"/>
        <v>160</v>
      </c>
      <c r="K14" s="41">
        <f t="shared" si="0"/>
        <v>1807</v>
      </c>
      <c r="L14" s="55">
        <f t="shared" si="1"/>
        <v>4040.1556141841434</v>
      </c>
    </row>
  </sheetData>
  <sheetProtection/>
  <mergeCells count="7">
    <mergeCell ref="A1:L1"/>
    <mergeCell ref="A2:L2"/>
    <mergeCell ref="L4:L5"/>
    <mergeCell ref="A4:A5"/>
    <mergeCell ref="B4:B5"/>
    <mergeCell ref="C4:C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4" sqref="A4"/>
    </sheetView>
  </sheetViews>
  <sheetFormatPr defaultColWidth="8.625" defaultRowHeight="15.75"/>
  <cols>
    <col min="1" max="1" width="2.875" style="45" bestFit="1" customWidth="1"/>
    <col min="2" max="2" width="14.00390625" style="45" customWidth="1"/>
    <col min="3" max="3" width="11.125" style="15" customWidth="1"/>
    <col min="4" max="7" width="10.75390625" style="15" customWidth="1"/>
    <col min="8" max="8" width="10.75390625" style="45" customWidth="1"/>
    <col min="9" max="10" width="14.875" style="15" customWidth="1"/>
    <col min="11" max="11" width="14.875" style="45" customWidth="1"/>
    <col min="12" max="16384" width="8.625" style="45" customWidth="1"/>
  </cols>
  <sheetData>
    <row r="1" spans="1:11" ht="18.7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18.75">
      <c r="A3" s="62" t="str">
        <f>'Mắc mới'!A2:L2</f>
        <v>Từ ngày 27/03/2022 - 03/04/2022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12" customHeight="1"/>
    <row r="5" spans="1:11" ht="21" customHeight="1">
      <c r="A5" s="73" t="s">
        <v>0</v>
      </c>
      <c r="B5" s="73" t="s">
        <v>1</v>
      </c>
      <c r="C5" s="75" t="s">
        <v>25</v>
      </c>
      <c r="D5" s="76"/>
      <c r="E5" s="76"/>
      <c r="F5" s="76"/>
      <c r="G5" s="76"/>
      <c r="H5" s="77"/>
      <c r="I5" s="75" t="s">
        <v>26</v>
      </c>
      <c r="J5" s="76"/>
      <c r="K5" s="77"/>
    </row>
    <row r="6" spans="1:11" s="46" customFormat="1" ht="38.25">
      <c r="A6" s="74"/>
      <c r="B6" s="74"/>
      <c r="C6" s="27" t="s">
        <v>2</v>
      </c>
      <c r="D6" s="27" t="s">
        <v>40</v>
      </c>
      <c r="E6" s="27" t="s">
        <v>16</v>
      </c>
      <c r="F6" s="27" t="s">
        <v>30</v>
      </c>
      <c r="G6" s="27" t="s">
        <v>18</v>
      </c>
      <c r="H6" s="27" t="s">
        <v>16</v>
      </c>
      <c r="I6" s="27" t="s">
        <v>17</v>
      </c>
      <c r="J6" s="27" t="s">
        <v>18</v>
      </c>
      <c r="K6" s="27" t="s">
        <v>16</v>
      </c>
    </row>
    <row r="7" spans="1:11" ht="19.5" customHeight="1">
      <c r="A7" s="57">
        <v>1</v>
      </c>
      <c r="B7" s="47" t="s">
        <v>15</v>
      </c>
      <c r="C7" s="28">
        <v>8498</v>
      </c>
      <c r="D7" s="33">
        <v>6653</v>
      </c>
      <c r="E7" s="48">
        <f>(D7/C7)*100</f>
        <v>78.28900917863027</v>
      </c>
      <c r="F7" s="49">
        <v>546</v>
      </c>
      <c r="G7" s="33">
        <v>531</v>
      </c>
      <c r="H7" s="32">
        <f>(G7/F7)*100</f>
        <v>97.25274725274726</v>
      </c>
      <c r="I7" s="34">
        <v>2572</v>
      </c>
      <c r="J7" s="34">
        <v>2447</v>
      </c>
      <c r="K7" s="32">
        <f>(J7/I7)*100</f>
        <v>95.13996889580093</v>
      </c>
    </row>
    <row r="8" spans="1:11" ht="19.5" customHeight="1">
      <c r="A8" s="57">
        <v>2</v>
      </c>
      <c r="B8" s="47" t="s">
        <v>5</v>
      </c>
      <c r="C8" s="28">
        <v>5295</v>
      </c>
      <c r="D8" s="33">
        <v>4402</v>
      </c>
      <c r="E8" s="48">
        <f aca="true" t="shared" si="0" ref="E8:E15">(D8/C8)*100</f>
        <v>83.13503305004721</v>
      </c>
      <c r="F8" s="49">
        <v>489</v>
      </c>
      <c r="G8" s="33">
        <v>474</v>
      </c>
      <c r="H8" s="32">
        <f aca="true" t="shared" si="1" ref="H8:H15">(G8/F8)*100</f>
        <v>96.93251533742331</v>
      </c>
      <c r="I8" s="34">
        <v>1396</v>
      </c>
      <c r="J8" s="34">
        <v>1252</v>
      </c>
      <c r="K8" s="32">
        <f aca="true" t="shared" si="2" ref="K8:K15">(J8/I8)*100</f>
        <v>89.68481375358166</v>
      </c>
    </row>
    <row r="9" spans="1:11" ht="19.5" customHeight="1">
      <c r="A9" s="57">
        <v>3</v>
      </c>
      <c r="B9" s="47" t="s">
        <v>6</v>
      </c>
      <c r="C9" s="28">
        <v>5502</v>
      </c>
      <c r="D9" s="33">
        <v>4156</v>
      </c>
      <c r="E9" s="48">
        <f t="shared" si="0"/>
        <v>75.53616866593967</v>
      </c>
      <c r="F9" s="49">
        <v>152</v>
      </c>
      <c r="G9" s="33">
        <v>148</v>
      </c>
      <c r="H9" s="32">
        <f t="shared" si="1"/>
        <v>97.36842105263158</v>
      </c>
      <c r="I9" s="34">
        <v>1521</v>
      </c>
      <c r="J9" s="34">
        <v>1411</v>
      </c>
      <c r="K9" s="32">
        <f t="shared" si="2"/>
        <v>92.76791584483892</v>
      </c>
    </row>
    <row r="10" spans="1:11" ht="19.5" customHeight="1">
      <c r="A10" s="57">
        <v>4</v>
      </c>
      <c r="B10" s="47" t="s">
        <v>7</v>
      </c>
      <c r="C10" s="28">
        <v>6493</v>
      </c>
      <c r="D10" s="33">
        <v>4871</v>
      </c>
      <c r="E10" s="48">
        <f t="shared" si="0"/>
        <v>75.01925150161712</v>
      </c>
      <c r="F10" s="49">
        <v>215</v>
      </c>
      <c r="G10" s="33">
        <v>207</v>
      </c>
      <c r="H10" s="32">
        <f t="shared" si="1"/>
        <v>96.27906976744185</v>
      </c>
      <c r="I10" s="34">
        <v>1446</v>
      </c>
      <c r="J10" s="34">
        <v>1421</v>
      </c>
      <c r="K10" s="32">
        <f t="shared" si="2"/>
        <v>98.27109266943292</v>
      </c>
    </row>
    <row r="11" spans="1:11" ht="19.5" customHeight="1">
      <c r="A11" s="57">
        <v>5</v>
      </c>
      <c r="B11" s="47" t="s">
        <v>8</v>
      </c>
      <c r="C11" s="58">
        <v>9500</v>
      </c>
      <c r="D11" s="59">
        <v>9479</v>
      </c>
      <c r="E11" s="48">
        <f t="shared" si="0"/>
        <v>99.77894736842106</v>
      </c>
      <c r="F11" s="49">
        <v>2982</v>
      </c>
      <c r="G11" s="33">
        <v>2873</v>
      </c>
      <c r="H11" s="32">
        <f t="shared" si="1"/>
        <v>96.34473507712944</v>
      </c>
      <c r="I11" s="34">
        <v>2385</v>
      </c>
      <c r="J11" s="34">
        <v>2128</v>
      </c>
      <c r="K11" s="32">
        <f t="shared" si="2"/>
        <v>89.22431865828092</v>
      </c>
    </row>
    <row r="12" spans="1:11" ht="19.5" customHeight="1">
      <c r="A12" s="57">
        <v>6</v>
      </c>
      <c r="B12" s="47" t="s">
        <v>9</v>
      </c>
      <c r="C12" s="28">
        <v>3132</v>
      </c>
      <c r="D12" s="33">
        <v>2520</v>
      </c>
      <c r="E12" s="48">
        <f t="shared" si="0"/>
        <v>80.45977011494253</v>
      </c>
      <c r="F12" s="49">
        <v>181</v>
      </c>
      <c r="G12" s="33">
        <v>166</v>
      </c>
      <c r="H12" s="32">
        <f t="shared" si="1"/>
        <v>91.71270718232044</v>
      </c>
      <c r="I12" s="34">
        <v>795</v>
      </c>
      <c r="J12" s="34">
        <v>635</v>
      </c>
      <c r="K12" s="32">
        <f t="shared" si="2"/>
        <v>79.87421383647799</v>
      </c>
    </row>
    <row r="13" spans="1:11" ht="19.5" customHeight="1">
      <c r="A13" s="57">
        <v>7</v>
      </c>
      <c r="B13" s="47" t="s">
        <v>10</v>
      </c>
      <c r="C13" s="28">
        <v>3151</v>
      </c>
      <c r="D13" s="33">
        <v>2662</v>
      </c>
      <c r="E13" s="48">
        <f t="shared" si="0"/>
        <v>84.48111710568074</v>
      </c>
      <c r="F13" s="49">
        <v>220</v>
      </c>
      <c r="G13" s="33">
        <v>210</v>
      </c>
      <c r="H13" s="32">
        <f t="shared" si="1"/>
        <v>95.45454545454545</v>
      </c>
      <c r="I13" s="34">
        <v>867</v>
      </c>
      <c r="J13" s="34">
        <v>695</v>
      </c>
      <c r="K13" s="32">
        <f t="shared" si="2"/>
        <v>80.16147635524798</v>
      </c>
    </row>
    <row r="14" spans="1:11" ht="19.5" customHeight="1">
      <c r="A14" s="57">
        <v>8</v>
      </c>
      <c r="B14" s="47" t="s">
        <v>11</v>
      </c>
      <c r="C14" s="28">
        <v>3642</v>
      </c>
      <c r="D14" s="33">
        <v>2799</v>
      </c>
      <c r="E14" s="48">
        <f t="shared" si="0"/>
        <v>76.85337726523888</v>
      </c>
      <c r="F14" s="49">
        <v>118</v>
      </c>
      <c r="G14" s="33">
        <v>93</v>
      </c>
      <c r="H14" s="32">
        <f t="shared" si="1"/>
        <v>78.8135593220339</v>
      </c>
      <c r="I14" s="34">
        <v>933</v>
      </c>
      <c r="J14" s="34">
        <v>791</v>
      </c>
      <c r="K14" s="32">
        <f t="shared" si="2"/>
        <v>84.78027867095392</v>
      </c>
    </row>
    <row r="15" spans="1:11" s="46" customFormat="1" ht="19.5" customHeight="1">
      <c r="A15" s="31"/>
      <c r="B15" s="31" t="s">
        <v>46</v>
      </c>
      <c r="C15" s="30">
        <f>SUM(C7:C14)</f>
        <v>45213</v>
      </c>
      <c r="D15" s="30">
        <f>SUM(D7:D14)</f>
        <v>37542</v>
      </c>
      <c r="E15" s="48">
        <f t="shared" si="0"/>
        <v>83.03364076703603</v>
      </c>
      <c r="F15" s="35">
        <f>SUM(F7:F14)</f>
        <v>4903</v>
      </c>
      <c r="G15" s="35">
        <f>SUM(G7:G14)</f>
        <v>4702</v>
      </c>
      <c r="H15" s="50">
        <f t="shared" si="1"/>
        <v>95.90046910055068</v>
      </c>
      <c r="I15" s="35">
        <f>SUM(I7:I14)</f>
        <v>11915</v>
      </c>
      <c r="J15" s="35">
        <f>SUM(J7:J14)</f>
        <v>10780</v>
      </c>
      <c r="K15" s="50">
        <f t="shared" si="2"/>
        <v>90.47419219471254</v>
      </c>
    </row>
    <row r="16" spans="1:11" ht="18" customHeight="1">
      <c r="A16" s="29"/>
      <c r="B16" s="29"/>
      <c r="C16" s="29"/>
      <c r="D16" s="70" t="s">
        <v>31</v>
      </c>
      <c r="E16" s="70"/>
      <c r="F16" s="70"/>
      <c r="G16" s="70"/>
      <c r="H16" s="70"/>
      <c r="I16" s="71" t="s">
        <v>32</v>
      </c>
      <c r="J16" s="71"/>
      <c r="K16" s="71"/>
    </row>
  </sheetData>
  <sheetProtection/>
  <mergeCells count="9">
    <mergeCell ref="D16:H16"/>
    <mergeCell ref="I16:K16"/>
    <mergeCell ref="A3:L3"/>
    <mergeCell ref="A1:K1"/>
    <mergeCell ref="A2:K2"/>
    <mergeCell ref="A5:A6"/>
    <mergeCell ref="B5:B6"/>
    <mergeCell ref="C5:H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9">
      <selection activeCell="M6" sqref="M6"/>
    </sheetView>
  </sheetViews>
  <sheetFormatPr defaultColWidth="9.00390625" defaultRowHeight="15.75"/>
  <cols>
    <col min="1" max="1" width="5.625" style="0" customWidth="1"/>
    <col min="2" max="2" width="12.875" style="0" customWidth="1"/>
    <col min="4" max="10" width="6.625" style="21" customWidth="1"/>
    <col min="11" max="11" width="13.875" style="0" customWidth="1"/>
    <col min="12" max="12" width="14.625" style="0" customWidth="1"/>
  </cols>
  <sheetData>
    <row r="1" spans="1:12" ht="15.75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1" customHeight="1">
      <c r="A3" s="81" t="s">
        <v>0</v>
      </c>
      <c r="B3" s="82" t="s">
        <v>1</v>
      </c>
      <c r="C3" s="83" t="s">
        <v>2</v>
      </c>
      <c r="D3" s="51">
        <v>28.3</v>
      </c>
      <c r="E3" s="51">
        <v>29.3</v>
      </c>
      <c r="F3" s="51">
        <v>30.3</v>
      </c>
      <c r="G3" s="51">
        <v>31.3</v>
      </c>
      <c r="H3" s="51" t="s">
        <v>49</v>
      </c>
      <c r="I3" s="51" t="s">
        <v>48</v>
      </c>
      <c r="J3" s="51" t="s">
        <v>50</v>
      </c>
      <c r="K3" s="84" t="s">
        <v>22</v>
      </c>
      <c r="L3" s="84" t="s">
        <v>21</v>
      </c>
    </row>
    <row r="4" spans="1:12" ht="21" customHeight="1">
      <c r="A4" s="81"/>
      <c r="B4" s="82"/>
      <c r="C4" s="83"/>
      <c r="D4" s="7" t="s">
        <v>33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7" t="s">
        <v>39</v>
      </c>
      <c r="K4" s="85"/>
      <c r="L4" s="85"/>
    </row>
    <row r="5" spans="1:12" ht="15.75">
      <c r="A5" s="3">
        <v>2</v>
      </c>
      <c r="B5" s="6" t="s">
        <v>4</v>
      </c>
      <c r="C5" s="9">
        <v>8498</v>
      </c>
      <c r="D5" s="19"/>
      <c r="E5" s="19"/>
      <c r="F5" s="19"/>
      <c r="G5" s="19"/>
      <c r="H5" s="19"/>
      <c r="I5" s="19"/>
      <c r="J5" s="19"/>
      <c r="K5" s="16">
        <f>SUM(D5:J5)*100000</f>
        <v>0</v>
      </c>
      <c r="L5" s="8">
        <f>K5/C5</f>
        <v>0</v>
      </c>
    </row>
    <row r="6" spans="1:12" ht="15.75">
      <c r="A6" s="3">
        <v>3</v>
      </c>
      <c r="B6" s="6" t="s">
        <v>5</v>
      </c>
      <c r="C6" s="9">
        <v>5295</v>
      </c>
      <c r="D6" s="19"/>
      <c r="E6" s="19"/>
      <c r="F6" s="19">
        <v>1</v>
      </c>
      <c r="G6" s="19">
        <v>1</v>
      </c>
      <c r="H6" s="19"/>
      <c r="I6" s="19"/>
      <c r="J6" s="19"/>
      <c r="K6" s="16">
        <f aca="true" t="shared" si="0" ref="K6:K13">SUM(D6:J6)*100000</f>
        <v>200000</v>
      </c>
      <c r="L6" s="8">
        <f aca="true" t="shared" si="1" ref="L6:L13">K6/C6</f>
        <v>37.771482530689326</v>
      </c>
    </row>
    <row r="7" spans="1:12" ht="15.75">
      <c r="A7" s="3">
        <v>4</v>
      </c>
      <c r="B7" s="6" t="s">
        <v>6</v>
      </c>
      <c r="C7" s="9">
        <v>5502</v>
      </c>
      <c r="D7" s="19"/>
      <c r="E7" s="19"/>
      <c r="F7" s="19"/>
      <c r="G7" s="19"/>
      <c r="H7" s="19"/>
      <c r="I7" s="19"/>
      <c r="J7" s="19"/>
      <c r="K7" s="16">
        <f t="shared" si="0"/>
        <v>0</v>
      </c>
      <c r="L7" s="8">
        <f t="shared" si="1"/>
        <v>0</v>
      </c>
    </row>
    <row r="8" spans="1:12" ht="15.75">
      <c r="A8" s="3">
        <v>5</v>
      </c>
      <c r="B8" s="6" t="s">
        <v>7</v>
      </c>
      <c r="C8" s="9">
        <v>6493</v>
      </c>
      <c r="D8" s="19"/>
      <c r="E8" s="19"/>
      <c r="F8" s="19"/>
      <c r="G8" s="19"/>
      <c r="H8" s="19"/>
      <c r="I8" s="19"/>
      <c r="J8" s="19">
        <v>1</v>
      </c>
      <c r="K8" s="16">
        <f t="shared" si="0"/>
        <v>100000</v>
      </c>
      <c r="L8" s="8">
        <f t="shared" si="1"/>
        <v>15.40120129370091</v>
      </c>
    </row>
    <row r="9" spans="1:12" ht="15.75">
      <c r="A9" s="3">
        <v>6</v>
      </c>
      <c r="B9" s="6" t="s">
        <v>8</v>
      </c>
      <c r="C9" s="9">
        <v>9013</v>
      </c>
      <c r="D9" s="19"/>
      <c r="E9" s="19"/>
      <c r="F9" s="19"/>
      <c r="G9" s="19"/>
      <c r="H9" s="19"/>
      <c r="I9" s="19"/>
      <c r="J9" s="19"/>
      <c r="K9" s="16">
        <f t="shared" si="0"/>
        <v>0</v>
      </c>
      <c r="L9" s="8">
        <f t="shared" si="1"/>
        <v>0</v>
      </c>
    </row>
    <row r="10" spans="1:12" ht="15.75">
      <c r="A10" s="3">
        <v>7</v>
      </c>
      <c r="B10" s="6" t="s">
        <v>9</v>
      </c>
      <c r="C10" s="9">
        <v>3132</v>
      </c>
      <c r="D10" s="19"/>
      <c r="E10" s="19"/>
      <c r="F10" s="19"/>
      <c r="G10" s="19"/>
      <c r="H10" s="19"/>
      <c r="I10" s="19"/>
      <c r="J10" s="19"/>
      <c r="K10" s="16">
        <f t="shared" si="0"/>
        <v>0</v>
      </c>
      <c r="L10" s="8">
        <f t="shared" si="1"/>
        <v>0</v>
      </c>
    </row>
    <row r="11" spans="1:12" ht="15.75">
      <c r="A11" s="3">
        <v>8</v>
      </c>
      <c r="B11" s="6" t="s">
        <v>10</v>
      </c>
      <c r="C11" s="9">
        <v>3151</v>
      </c>
      <c r="D11" s="19"/>
      <c r="E11" s="19"/>
      <c r="F11" s="19"/>
      <c r="G11" s="19"/>
      <c r="H11" s="19"/>
      <c r="I11" s="19"/>
      <c r="J11" s="19"/>
      <c r="K11" s="16">
        <f t="shared" si="0"/>
        <v>0</v>
      </c>
      <c r="L11" s="8">
        <f t="shared" si="1"/>
        <v>0</v>
      </c>
    </row>
    <row r="12" spans="1:12" ht="15.75">
      <c r="A12" s="24">
        <v>9</v>
      </c>
      <c r="B12" s="6" t="s">
        <v>11</v>
      </c>
      <c r="C12" s="9">
        <v>3642</v>
      </c>
      <c r="D12" s="19"/>
      <c r="E12" s="19"/>
      <c r="F12" s="19"/>
      <c r="G12" s="19"/>
      <c r="H12" s="19"/>
      <c r="I12" s="19"/>
      <c r="J12" s="19"/>
      <c r="K12" s="16">
        <f t="shared" si="0"/>
        <v>0</v>
      </c>
      <c r="L12" s="8">
        <f t="shared" si="1"/>
        <v>0</v>
      </c>
    </row>
    <row r="13" spans="1:12" ht="15.75">
      <c r="A13" s="23">
        <v>10</v>
      </c>
      <c r="B13" s="4" t="s">
        <v>3</v>
      </c>
      <c r="C13" s="12">
        <f>SUM(C5:C12)</f>
        <v>44726</v>
      </c>
      <c r="D13" s="20">
        <f aca="true" t="shared" si="2" ref="D13:I13">SUM(D5:D12)</f>
        <v>0</v>
      </c>
      <c r="E13" s="20">
        <f t="shared" si="2"/>
        <v>0</v>
      </c>
      <c r="F13" s="20">
        <f t="shared" si="2"/>
        <v>1</v>
      </c>
      <c r="G13" s="20">
        <f t="shared" si="2"/>
        <v>1</v>
      </c>
      <c r="H13" s="20">
        <f t="shared" si="2"/>
        <v>0</v>
      </c>
      <c r="I13" s="20">
        <f t="shared" si="2"/>
        <v>0</v>
      </c>
      <c r="J13" s="20">
        <f>SUM(J5:J12)</f>
        <v>1</v>
      </c>
      <c r="K13" s="16">
        <f t="shared" si="0"/>
        <v>300000</v>
      </c>
      <c r="L13" s="8">
        <f t="shared" si="1"/>
        <v>6.707507937217725</v>
      </c>
    </row>
    <row r="14" spans="1:12" ht="15.75">
      <c r="A14" s="80" t="s">
        <v>45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21" customHeight="1">
      <c r="A15" s="81" t="s">
        <v>0</v>
      </c>
      <c r="B15" s="82" t="s">
        <v>1</v>
      </c>
      <c r="C15" s="83" t="s">
        <v>2</v>
      </c>
      <c r="D15" s="51">
        <v>28.3</v>
      </c>
      <c r="E15" s="51">
        <v>29.3</v>
      </c>
      <c r="F15" s="51">
        <v>30.3</v>
      </c>
      <c r="G15" s="51">
        <v>31.3</v>
      </c>
      <c r="H15" s="51" t="s">
        <v>49</v>
      </c>
      <c r="I15" s="51" t="s">
        <v>48</v>
      </c>
      <c r="J15" s="51" t="s">
        <v>50</v>
      </c>
      <c r="K15" s="84" t="s">
        <v>23</v>
      </c>
      <c r="L15" s="84" t="s">
        <v>24</v>
      </c>
    </row>
    <row r="16" spans="1:12" ht="21" customHeight="1">
      <c r="A16" s="81"/>
      <c r="B16" s="82"/>
      <c r="C16" s="83"/>
      <c r="D16" s="7" t="s">
        <v>33</v>
      </c>
      <c r="E16" s="7" t="s">
        <v>34</v>
      </c>
      <c r="F16" s="7" t="s">
        <v>35</v>
      </c>
      <c r="G16" s="7" t="s">
        <v>36</v>
      </c>
      <c r="H16" s="7" t="s">
        <v>37</v>
      </c>
      <c r="I16" s="7" t="s">
        <v>38</v>
      </c>
      <c r="J16" s="7" t="s">
        <v>39</v>
      </c>
      <c r="K16" s="85"/>
      <c r="L16" s="85"/>
    </row>
    <row r="17" spans="1:12" ht="15.75">
      <c r="A17" s="3">
        <v>2</v>
      </c>
      <c r="B17" s="6" t="s">
        <v>4</v>
      </c>
      <c r="C17" s="9">
        <v>8498</v>
      </c>
      <c r="D17" s="19"/>
      <c r="E17" s="19"/>
      <c r="F17" s="19"/>
      <c r="G17" s="19"/>
      <c r="H17" s="19"/>
      <c r="I17" s="19"/>
      <c r="J17" s="19"/>
      <c r="K17" s="16">
        <f>SUM(D17:J17)*100000</f>
        <v>0</v>
      </c>
      <c r="L17" s="8">
        <f>K17/C17</f>
        <v>0</v>
      </c>
    </row>
    <row r="18" spans="1:12" ht="15.75">
      <c r="A18" s="3">
        <v>3</v>
      </c>
      <c r="B18" s="6" t="s">
        <v>5</v>
      </c>
      <c r="C18" s="9">
        <v>5295</v>
      </c>
      <c r="D18" s="19"/>
      <c r="E18" s="19"/>
      <c r="F18" s="19"/>
      <c r="G18" s="19"/>
      <c r="H18" s="19"/>
      <c r="I18" s="19">
        <v>1</v>
      </c>
      <c r="J18" s="19"/>
      <c r="K18" s="16">
        <f aca="true" t="shared" si="3" ref="K18:K25">SUM(D18:J18)*100000</f>
        <v>100000</v>
      </c>
      <c r="L18" s="8">
        <f aca="true" t="shared" si="4" ref="L18:L25">K18/C18</f>
        <v>18.885741265344663</v>
      </c>
    </row>
    <row r="19" spans="1:12" ht="15.75">
      <c r="A19" s="3">
        <v>4</v>
      </c>
      <c r="B19" s="6" t="s">
        <v>6</v>
      </c>
      <c r="C19" s="9">
        <v>5502</v>
      </c>
      <c r="D19" s="19"/>
      <c r="E19" s="19"/>
      <c r="F19" s="19"/>
      <c r="G19" s="19"/>
      <c r="H19" s="19"/>
      <c r="I19" s="19"/>
      <c r="J19" s="19"/>
      <c r="K19" s="16">
        <f t="shared" si="3"/>
        <v>0</v>
      </c>
      <c r="L19" s="8">
        <f t="shared" si="4"/>
        <v>0</v>
      </c>
    </row>
    <row r="20" spans="1:12" ht="15.75">
      <c r="A20" s="3">
        <v>5</v>
      </c>
      <c r="B20" s="6" t="s">
        <v>7</v>
      </c>
      <c r="C20" s="9">
        <v>6493</v>
      </c>
      <c r="D20" s="19"/>
      <c r="E20" s="19"/>
      <c r="F20" s="19"/>
      <c r="G20" s="19"/>
      <c r="H20" s="19"/>
      <c r="I20" s="19"/>
      <c r="J20" s="19"/>
      <c r="K20" s="16">
        <f t="shared" si="3"/>
        <v>0</v>
      </c>
      <c r="L20" s="8">
        <f t="shared" si="4"/>
        <v>0</v>
      </c>
    </row>
    <row r="21" spans="1:12" ht="15.75">
      <c r="A21" s="3">
        <v>6</v>
      </c>
      <c r="B21" s="6" t="s">
        <v>8</v>
      </c>
      <c r="C21" s="9">
        <v>9013</v>
      </c>
      <c r="D21" s="19"/>
      <c r="E21" s="19"/>
      <c r="F21" s="19"/>
      <c r="G21" s="19"/>
      <c r="H21" s="19"/>
      <c r="I21" s="19"/>
      <c r="J21" s="19"/>
      <c r="K21" s="16">
        <f t="shared" si="3"/>
        <v>0</v>
      </c>
      <c r="L21" s="8">
        <f t="shared" si="4"/>
        <v>0</v>
      </c>
    </row>
    <row r="22" spans="1:12" ht="15.75">
      <c r="A22" s="3">
        <v>7</v>
      </c>
      <c r="B22" s="6" t="s">
        <v>9</v>
      </c>
      <c r="C22" s="9">
        <v>3132</v>
      </c>
      <c r="D22" s="19"/>
      <c r="E22" s="19"/>
      <c r="F22" s="19"/>
      <c r="G22" s="19"/>
      <c r="H22" s="19"/>
      <c r="I22" s="19"/>
      <c r="J22" s="19"/>
      <c r="K22" s="16">
        <f t="shared" si="3"/>
        <v>0</v>
      </c>
      <c r="L22" s="8">
        <f t="shared" si="4"/>
        <v>0</v>
      </c>
    </row>
    <row r="23" spans="1:12" ht="15.75">
      <c r="A23" s="3">
        <v>8</v>
      </c>
      <c r="B23" s="6" t="s">
        <v>10</v>
      </c>
      <c r="C23" s="9">
        <v>3151</v>
      </c>
      <c r="D23" s="19"/>
      <c r="E23" s="19"/>
      <c r="F23" s="19"/>
      <c r="G23" s="19"/>
      <c r="H23" s="19"/>
      <c r="I23" s="19"/>
      <c r="J23" s="19"/>
      <c r="K23" s="16">
        <f t="shared" si="3"/>
        <v>0</v>
      </c>
      <c r="L23" s="8">
        <f t="shared" si="4"/>
        <v>0</v>
      </c>
    </row>
    <row r="24" spans="1:12" ht="15.75">
      <c r="A24" s="3">
        <v>9</v>
      </c>
      <c r="B24" s="6" t="s">
        <v>11</v>
      </c>
      <c r="C24" s="9">
        <v>3642</v>
      </c>
      <c r="D24" s="19"/>
      <c r="E24" s="19"/>
      <c r="F24" s="19"/>
      <c r="G24" s="19"/>
      <c r="H24" s="19"/>
      <c r="I24" s="19"/>
      <c r="J24" s="19"/>
      <c r="K24" s="16">
        <f t="shared" si="3"/>
        <v>0</v>
      </c>
      <c r="L24" s="8">
        <f t="shared" si="4"/>
        <v>0</v>
      </c>
    </row>
    <row r="25" spans="1:12" ht="15.75">
      <c r="A25" s="11">
        <v>10</v>
      </c>
      <c r="B25" s="4" t="s">
        <v>3</v>
      </c>
      <c r="C25" s="12">
        <f>SUM(C17:C24)</f>
        <v>44726</v>
      </c>
      <c r="D25" s="20">
        <f aca="true" t="shared" si="5" ref="D25:J25">SUM(D17:D24)</f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1</v>
      </c>
      <c r="J25" s="20">
        <f t="shared" si="5"/>
        <v>0</v>
      </c>
      <c r="K25" s="16">
        <f t="shared" si="3"/>
        <v>100000</v>
      </c>
      <c r="L25" s="8">
        <f t="shared" si="4"/>
        <v>2.2358359790725753</v>
      </c>
    </row>
    <row r="26" spans="1:12" ht="15.75">
      <c r="A26" s="88" t="s">
        <v>27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30" customHeight="1">
      <c r="A27" s="81" t="s">
        <v>0</v>
      </c>
      <c r="B27" s="82" t="s">
        <v>1</v>
      </c>
      <c r="C27" s="83" t="s">
        <v>42</v>
      </c>
      <c r="D27" s="51">
        <v>28.3</v>
      </c>
      <c r="E27" s="51">
        <v>29.3</v>
      </c>
      <c r="F27" s="51">
        <v>30.3</v>
      </c>
      <c r="G27" s="51">
        <v>31.3</v>
      </c>
      <c r="H27" s="51" t="s">
        <v>49</v>
      </c>
      <c r="I27" s="51" t="s">
        <v>48</v>
      </c>
      <c r="J27" s="51" t="s">
        <v>50</v>
      </c>
      <c r="K27" s="84" t="s">
        <v>28</v>
      </c>
      <c r="L27" s="84" t="s">
        <v>29</v>
      </c>
    </row>
    <row r="28" spans="1:12" ht="37.5" customHeight="1">
      <c r="A28" s="81"/>
      <c r="B28" s="82"/>
      <c r="C28" s="83"/>
      <c r="D28" s="7" t="s">
        <v>33</v>
      </c>
      <c r="E28" s="7" t="s">
        <v>34</v>
      </c>
      <c r="F28" s="7" t="s">
        <v>35</v>
      </c>
      <c r="G28" s="7" t="s">
        <v>36</v>
      </c>
      <c r="H28" s="7" t="s">
        <v>37</v>
      </c>
      <c r="I28" s="7" t="s">
        <v>38</v>
      </c>
      <c r="J28" s="7" t="s">
        <v>39</v>
      </c>
      <c r="K28" s="85"/>
      <c r="L28" s="85"/>
    </row>
    <row r="29" spans="1:12" ht="25.5" customHeight="1">
      <c r="A29" s="86">
        <v>1</v>
      </c>
      <c r="B29" s="4" t="s">
        <v>3</v>
      </c>
      <c r="C29" s="9">
        <v>44726</v>
      </c>
      <c r="D29" s="19"/>
      <c r="E29" s="19"/>
      <c r="F29" s="19"/>
      <c r="G29" s="19"/>
      <c r="H29" s="19"/>
      <c r="I29" s="19"/>
      <c r="J29" s="19"/>
      <c r="K29" s="25">
        <f>SUM(D29:J29)*100000</f>
        <v>0</v>
      </c>
      <c r="L29" s="26">
        <f>K29/C29</f>
        <v>0</v>
      </c>
    </row>
    <row r="30" spans="1:14" ht="64.5" customHeight="1">
      <c r="A30" s="87"/>
      <c r="B30" s="18" t="s">
        <v>41</v>
      </c>
      <c r="C30" s="22">
        <v>288</v>
      </c>
      <c r="D30" s="43">
        <v>80</v>
      </c>
      <c r="E30" s="43">
        <v>72</v>
      </c>
      <c r="F30" s="43">
        <v>73</v>
      </c>
      <c r="G30" s="43">
        <v>58</v>
      </c>
      <c r="H30" s="43">
        <v>76</v>
      </c>
      <c r="I30" s="43">
        <v>90</v>
      </c>
      <c r="J30" s="43">
        <v>110</v>
      </c>
      <c r="K30" s="36">
        <f>C30-N30</f>
        <v>208.14285714285714</v>
      </c>
      <c r="L30" s="44">
        <f>K30/C29*100000</f>
        <v>465.3732887869632</v>
      </c>
      <c r="M30">
        <f>SUM(D30:J30)</f>
        <v>559</v>
      </c>
      <c r="N30">
        <f>M30/7</f>
        <v>79.85714285714286</v>
      </c>
    </row>
    <row r="31" ht="15.75">
      <c r="B31" s="17" t="s">
        <v>43</v>
      </c>
    </row>
    <row r="32" spans="1:12" s="60" customFormat="1" ht="30" customHeight="1">
      <c r="A32" s="78" t="s">
        <v>51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s="60" customFormat="1" ht="48.75" customHeight="1">
      <c r="A33" s="78" t="s">
        <v>52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15.75">
      <c r="A34" s="78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</sheetData>
  <sheetProtection/>
  <mergeCells count="23">
    <mergeCell ref="A2:L2"/>
    <mergeCell ref="A3:A4"/>
    <mergeCell ref="B3:B4"/>
    <mergeCell ref="C3:C4"/>
    <mergeCell ref="A1:L1"/>
    <mergeCell ref="K3:K4"/>
    <mergeCell ref="L3:L4"/>
    <mergeCell ref="A32:L32"/>
    <mergeCell ref="A33:L33"/>
    <mergeCell ref="A34:L34"/>
    <mergeCell ref="A14:L14"/>
    <mergeCell ref="A15:A16"/>
    <mergeCell ref="B15:B16"/>
    <mergeCell ref="C15:C16"/>
    <mergeCell ref="K15:K16"/>
    <mergeCell ref="L15:L16"/>
    <mergeCell ref="A29:A30"/>
    <mergeCell ref="A26:L26"/>
    <mergeCell ref="A27:A28"/>
    <mergeCell ref="B27:B28"/>
    <mergeCell ref="C27:C28"/>
    <mergeCell ref="K27:K28"/>
    <mergeCell ref="L27:L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Ich May Tinh</dc:creator>
  <cp:keywords/>
  <dc:description/>
  <cp:lastModifiedBy>PC</cp:lastModifiedBy>
  <cp:lastPrinted>2022-02-18T10:13:56Z</cp:lastPrinted>
  <dcterms:created xsi:type="dcterms:W3CDTF">2021-12-20T08:41:17Z</dcterms:created>
  <dcterms:modified xsi:type="dcterms:W3CDTF">2022-04-06T09:10:10Z</dcterms:modified>
  <cp:category/>
  <cp:version/>
  <cp:contentType/>
  <cp:contentStatus/>
</cp:coreProperties>
</file>